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1"/>
  </bookViews>
  <sheets>
    <sheet name="2018" sheetId="1" r:id="rId1"/>
    <sheet name="2019-2020" sheetId="2" r:id="rId2"/>
  </sheets>
  <definedNames>
    <definedName name="_xlnm.Print_Titles" localSheetId="0">'2018'!$15:$16</definedName>
    <definedName name="_xlnm.Print_Titles" localSheetId="1">'2019-2020'!$11:$12</definedName>
    <definedName name="_xlnm.Print_Area" localSheetId="0">'2018'!$A$1:$F$72</definedName>
    <definedName name="_xlnm.Print_Area" localSheetId="1">'2019-2020'!$A$1:$G$68</definedName>
  </definedNames>
  <calcPr fullCalcOnLoad="1"/>
</workbook>
</file>

<file path=xl/sharedStrings.xml><?xml version="1.0" encoding="utf-8"?>
<sst xmlns="http://schemas.openxmlformats.org/spreadsheetml/2006/main" count="454" uniqueCount="76">
  <si>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</si>
  <si>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</si>
  <si>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</si>
  <si>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</si>
  <si>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</si>
  <si>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</si>
  <si>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</si>
  <si>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</si>
  <si>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</si>
  <si>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</si>
  <si>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</si>
  <si>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</si>
  <si>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</si>
  <si>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</si>
  <si>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</si>
  <si>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</si>
  <si>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</si>
  <si>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</si>
  <si>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</si>
  <si>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</si>
  <si>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</si>
  <si>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</si>
  <si>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</si>
  <si>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</si>
  <si>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</si>
  <si>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</si>
  <si>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</si>
  <si>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</si>
  <si>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</si>
  <si>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</si>
  <si>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</si>
  <si>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</si>
  <si>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</si>
  <si>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</si>
  <si>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</si>
  <si>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</si>
  <si>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</si>
  <si>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</si>
  <si>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</si>
  <si>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</si>
  <si>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</si>
  <si>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</si>
  <si>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</si>
  <si>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</si>
  <si>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</si>
  <si>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</si>
  <si>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</si>
  <si>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</si>
  <si>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</si>
  <si>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</si>
  <si>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</si>
  <si>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</si>
  <si>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</si>
  <si>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</si>
  <si>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</si>
  <si>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</si>
  <si>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</si>
  <si>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</si>
  <si>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</si>
  <si>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>2019 год</t>
  </si>
  <si>
    <t xml:space="preserve">  и непрограммным направлениям деятельности),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</si>
  <si>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</si>
  <si>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</si>
  <si>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 </t>
  </si>
  <si>
    <t xml:space="preserve">сельского поселения по целевым статьям (муниципальным программам </t>
  </si>
  <si>
    <t>Таблица 1</t>
  </si>
  <si>
    <t>Таблица 2</t>
  </si>
  <si>
    <t>2020 год</t>
  </si>
  <si>
    <t xml:space="preserve">на плановый период 2019 и 2020 годов </t>
  </si>
  <si>
    <t xml:space="preserve">на 2018 год </t>
  </si>
  <si>
    <t>от «___ » _________ 2017г. № ___</t>
  </si>
  <si>
    <t>99 0 00 9707 1</t>
  </si>
  <si>
    <t>Диспансеризация муниципальных служащих</t>
  </si>
  <si>
    <t>Распределение бюджетных ассигнований бюджета Костенеевского</t>
  </si>
  <si>
    <t>Костенеевского сельского поселения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</si>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</sst>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95" fontId="3" fillId="0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distributed"/>
    </xf>
    <xf numFmtId="49" fontId="1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/>
    </xf>
    <xf numFmtId="195" fontId="3" fillId="0" borderId="23" xfId="0" applyNumberFormat="1" applyFont="1" applyFill="1" applyBorder="1" applyAlignment="1">
      <alignment/>
    </xf>
    <xf numFmtId="195" fontId="3" fillId="0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95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distributed"/>
    </xf>
    <xf numFmtId="49" fontId="1" fillId="0" borderId="29" xfId="0" applyNumberFormat="1" applyFont="1" applyFill="1" applyBorder="1" applyAlignment="1">
      <alignment horizontal="right"/>
    </xf>
    <xf numFmtId="195" fontId="1" fillId="0" borderId="3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1" fillId="0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4"/>
  <sheetViews>
    <sheetView zoomScale="96" zoomScaleNormal="96" zoomScalePageLayoutView="0" workbookViewId="0" topLeftCell="A58">
      <selection activeCell="A98" sqref="A98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5" width="7.8515625" style="1" customWidth="1"/>
    <col min="6" max="6" width="15.7109375" style="1" customWidth="1"/>
    <col min="7" max="16384" width="9.140625" style="1" customWidth="1"/>
  </cols>
  <sheetData>
    <row r="1" spans="1:10" s="7" customFormat="1" ht="14.25" customHeight="1">
      <c r="A1" s="6"/>
      <c r="B1" s="6"/>
      <c r="C1" s="8" t="s">
        <v>18</v>
      </c>
      <c r="F1" s="9"/>
      <c r="G1" s="9"/>
      <c r="H1" s="9"/>
      <c r="I1" s="9"/>
      <c r="J1" s="9"/>
    </row>
    <row r="2" spans="1:10" s="7" customFormat="1" ht="13.5" customHeight="1">
      <c r="A2" s="6"/>
      <c r="B2" s="6"/>
      <c r="C2" s="8" t="s">
        <v>12</v>
      </c>
      <c r="F2" s="9"/>
      <c r="G2" s="9"/>
      <c r="H2" s="9"/>
      <c r="I2" s="9"/>
      <c r="J2" s="9"/>
    </row>
    <row r="3" spans="1:10" s="7" customFormat="1" ht="15.75" customHeight="1">
      <c r="A3" s="6"/>
      <c r="B3" s="6"/>
      <c r="C3" s="19" t="s">
        <v>74</v>
      </c>
      <c r="F3" s="20"/>
      <c r="G3" s="9"/>
      <c r="H3" s="9"/>
      <c r="I3" s="9"/>
      <c r="J3" s="9"/>
    </row>
    <row r="4" spans="1:10" s="7" customFormat="1" ht="15" customHeight="1">
      <c r="A4" s="6"/>
      <c r="B4" s="6"/>
      <c r="C4" s="8" t="s">
        <v>70</v>
      </c>
      <c r="F4" s="9"/>
      <c r="G4" s="9"/>
      <c r="H4" s="9"/>
      <c r="I4" s="9"/>
      <c r="J4" s="9"/>
    </row>
    <row r="5" spans="1:5" ht="15.75">
      <c r="A5" s="10"/>
      <c r="B5" s="10"/>
      <c r="C5" s="10"/>
      <c r="D5" s="10"/>
      <c r="E5" s="11" t="s">
        <v>11</v>
      </c>
    </row>
    <row r="6" spans="1:10" s="7" customFormat="1" ht="15.75" customHeight="1">
      <c r="A6" s="8"/>
      <c r="B6" s="8"/>
      <c r="C6" s="8"/>
      <c r="D6" s="8"/>
      <c r="E6" s="48" t="s">
        <v>65</v>
      </c>
      <c r="F6" s="48"/>
      <c r="G6" s="8"/>
      <c r="H6" s="8"/>
      <c r="I6" s="8"/>
      <c r="J6" s="8"/>
    </row>
    <row r="7" spans="1:6" ht="16.5">
      <c r="A7" s="49" t="s">
        <v>73</v>
      </c>
      <c r="B7" s="49"/>
      <c r="C7" s="49"/>
      <c r="D7" s="49"/>
      <c r="E7" s="49"/>
      <c r="F7" s="49"/>
    </row>
    <row r="8" spans="1:6" ht="16.5">
      <c r="A8" s="49" t="s">
        <v>64</v>
      </c>
      <c r="B8" s="49"/>
      <c r="C8" s="49"/>
      <c r="D8" s="49"/>
      <c r="E8" s="49"/>
      <c r="F8" s="49"/>
    </row>
    <row r="9" spans="1:6" ht="16.5">
      <c r="A9" s="57" t="s">
        <v>62</v>
      </c>
      <c r="B9" s="57"/>
      <c r="C9" s="57"/>
      <c r="D9" s="49"/>
      <c r="E9" s="49"/>
      <c r="F9" s="49"/>
    </row>
    <row r="10" spans="1:6" ht="16.5">
      <c r="A10" s="49" t="s">
        <v>16</v>
      </c>
      <c r="B10" s="49"/>
      <c r="C10" s="49"/>
      <c r="D10" s="49"/>
      <c r="E10" s="49"/>
      <c r="F10" s="49"/>
    </row>
    <row r="11" spans="1:6" ht="16.5">
      <c r="A11" s="49" t="s">
        <v>61</v>
      </c>
      <c r="B11" s="49"/>
      <c r="C11" s="49"/>
      <c r="D11" s="49"/>
      <c r="E11" s="49"/>
      <c r="F11" s="49"/>
    </row>
    <row r="12" spans="1:6" ht="16.5">
      <c r="A12" s="49" t="s">
        <v>69</v>
      </c>
      <c r="B12" s="49"/>
      <c r="C12" s="49"/>
      <c r="D12" s="49"/>
      <c r="E12" s="49"/>
      <c r="F12" s="49"/>
    </row>
    <row r="14" spans="1:6" ht="16.5" thickBot="1">
      <c r="A14" s="56"/>
      <c r="B14" s="56"/>
      <c r="C14" s="56"/>
      <c r="D14" s="56"/>
      <c r="E14" s="56"/>
      <c r="F14" s="11" t="s">
        <v>0</v>
      </c>
    </row>
    <row r="15" spans="1:6" ht="15.75">
      <c r="A15" s="52" t="s">
        <v>1</v>
      </c>
      <c r="B15" s="54" t="s">
        <v>4</v>
      </c>
      <c r="C15" s="54" t="s">
        <v>5</v>
      </c>
      <c r="D15" s="54" t="s">
        <v>2</v>
      </c>
      <c r="E15" s="54" t="s">
        <v>3</v>
      </c>
      <c r="F15" s="50" t="s">
        <v>10</v>
      </c>
    </row>
    <row r="16" spans="1:6" ht="16.5" thickBot="1">
      <c r="A16" s="53"/>
      <c r="B16" s="55"/>
      <c r="C16" s="55"/>
      <c r="D16" s="55"/>
      <c r="E16" s="55"/>
      <c r="F16" s="51"/>
    </row>
    <row r="17" spans="1:7" s="2" customFormat="1" ht="31.5">
      <c r="A17" s="29" t="s">
        <v>15</v>
      </c>
      <c r="B17" s="30" t="s">
        <v>56</v>
      </c>
      <c r="C17" s="31"/>
      <c r="D17" s="32"/>
      <c r="E17" s="32"/>
      <c r="F17" s="25">
        <f>F18</f>
        <v>100</v>
      </c>
      <c r="G17" s="4"/>
    </row>
    <row r="18" spans="1:7" s="2" customFormat="1" ht="23.25" customHeight="1">
      <c r="A18" s="14" t="s">
        <v>58</v>
      </c>
      <c r="B18" s="15" t="s">
        <v>57</v>
      </c>
      <c r="C18" s="33"/>
      <c r="D18" s="3"/>
      <c r="E18" s="3"/>
      <c r="F18" s="13">
        <f>F19</f>
        <v>100</v>
      </c>
      <c r="G18" s="4"/>
    </row>
    <row r="19" spans="1:7" s="2" customFormat="1" ht="35.25" customHeight="1">
      <c r="A19" s="14" t="s">
        <v>75</v>
      </c>
      <c r="B19" s="15" t="s">
        <v>57</v>
      </c>
      <c r="C19" s="3" t="s">
        <v>14</v>
      </c>
      <c r="D19" s="3"/>
      <c r="E19" s="3"/>
      <c r="F19" s="13">
        <f>F20</f>
        <v>100</v>
      </c>
      <c r="G19" s="4"/>
    </row>
    <row r="20" spans="1:6" ht="21.75" customHeight="1">
      <c r="A20" s="14" t="s">
        <v>7</v>
      </c>
      <c r="B20" s="15" t="s">
        <v>57</v>
      </c>
      <c r="C20" s="3" t="s">
        <v>14</v>
      </c>
      <c r="D20" s="3" t="s">
        <v>8</v>
      </c>
      <c r="E20" s="3" t="s">
        <v>17</v>
      </c>
      <c r="F20" s="13">
        <f>F21</f>
        <v>100</v>
      </c>
    </row>
    <row r="21" spans="1:6" ht="23.25" customHeight="1">
      <c r="A21" s="14" t="s">
        <v>9</v>
      </c>
      <c r="B21" s="15" t="s">
        <v>57</v>
      </c>
      <c r="C21" s="3" t="s">
        <v>14</v>
      </c>
      <c r="D21" s="3" t="s">
        <v>8</v>
      </c>
      <c r="E21" s="3" t="s">
        <v>6</v>
      </c>
      <c r="F21" s="13">
        <v>100</v>
      </c>
    </row>
    <row r="22" spans="1:6" ht="23.25" customHeight="1">
      <c r="A22" s="24" t="s">
        <v>19</v>
      </c>
      <c r="B22" s="22" t="s">
        <v>20</v>
      </c>
      <c r="C22" s="23"/>
      <c r="D22" s="23"/>
      <c r="E22" s="23"/>
      <c r="F22" s="25">
        <f>F23+F27+F48+F37+F41+F56+F52+F60+F64+F68</f>
        <v>1994.6</v>
      </c>
    </row>
    <row r="23" spans="1:6" ht="23.25" customHeight="1">
      <c r="A23" s="14" t="s">
        <v>21</v>
      </c>
      <c r="B23" s="15" t="s">
        <v>24</v>
      </c>
      <c r="C23" s="3"/>
      <c r="D23" s="3"/>
      <c r="E23" s="3"/>
      <c r="F23" s="13">
        <f>F24</f>
        <v>408.3</v>
      </c>
    </row>
    <row r="24" spans="1:6" ht="84" customHeight="1">
      <c r="A24" s="14" t="s">
        <v>25</v>
      </c>
      <c r="B24" s="15" t="s">
        <v>24</v>
      </c>
      <c r="C24" s="3" t="s">
        <v>28</v>
      </c>
      <c r="D24" s="3"/>
      <c r="E24" s="3"/>
      <c r="F24" s="13">
        <f>F25</f>
        <v>408.3</v>
      </c>
    </row>
    <row r="25" spans="1:6" ht="23.25" customHeight="1">
      <c r="A25" s="14" t="s">
        <v>26</v>
      </c>
      <c r="B25" s="15" t="s">
        <v>24</v>
      </c>
      <c r="C25" s="3" t="s">
        <v>28</v>
      </c>
      <c r="D25" s="3" t="s">
        <v>22</v>
      </c>
      <c r="E25" s="3" t="s">
        <v>17</v>
      </c>
      <c r="F25" s="13">
        <f>F26</f>
        <v>408.3</v>
      </c>
    </row>
    <row r="26" spans="1:6" ht="47.25">
      <c r="A26" s="14" t="s">
        <v>27</v>
      </c>
      <c r="B26" s="15" t="s">
        <v>24</v>
      </c>
      <c r="C26" s="3" t="s">
        <v>28</v>
      </c>
      <c r="D26" s="3" t="s">
        <v>22</v>
      </c>
      <c r="E26" s="3" t="s">
        <v>23</v>
      </c>
      <c r="F26" s="13">
        <v>408.3</v>
      </c>
    </row>
    <row r="27" spans="1:6" ht="23.25" customHeight="1">
      <c r="A27" s="14" t="s">
        <v>29</v>
      </c>
      <c r="B27" s="15" t="s">
        <v>30</v>
      </c>
      <c r="C27" s="3"/>
      <c r="D27" s="3"/>
      <c r="E27" s="3"/>
      <c r="F27" s="13">
        <f>F28+F31+F34</f>
        <v>427.09999999999997</v>
      </c>
    </row>
    <row r="28" spans="1:6" ht="78.75" customHeight="1">
      <c r="A28" s="14" t="s">
        <v>25</v>
      </c>
      <c r="B28" s="15" t="s">
        <v>30</v>
      </c>
      <c r="C28" s="3" t="s">
        <v>28</v>
      </c>
      <c r="D28" s="3"/>
      <c r="E28" s="3"/>
      <c r="F28" s="13">
        <f>F29</f>
        <v>229.6</v>
      </c>
    </row>
    <row r="29" spans="1:6" ht="21.75" customHeight="1">
      <c r="A29" s="14" t="s">
        <v>26</v>
      </c>
      <c r="B29" s="15" t="s">
        <v>30</v>
      </c>
      <c r="C29" s="3" t="s">
        <v>28</v>
      </c>
      <c r="D29" s="3" t="s">
        <v>22</v>
      </c>
      <c r="E29" s="3" t="s">
        <v>17</v>
      </c>
      <c r="F29" s="13">
        <f>F30</f>
        <v>229.6</v>
      </c>
    </row>
    <row r="30" spans="1:6" ht="67.5" customHeight="1">
      <c r="A30" s="14" t="s">
        <v>31</v>
      </c>
      <c r="B30" s="15" t="s">
        <v>30</v>
      </c>
      <c r="C30" s="3" t="s">
        <v>28</v>
      </c>
      <c r="D30" s="3" t="s">
        <v>22</v>
      </c>
      <c r="E30" s="3" t="s">
        <v>32</v>
      </c>
      <c r="F30" s="13">
        <v>229.6</v>
      </c>
    </row>
    <row r="31" spans="1:6" ht="35.25" customHeight="1">
      <c r="A31" s="14" t="s">
        <v>75</v>
      </c>
      <c r="B31" s="15" t="s">
        <v>30</v>
      </c>
      <c r="C31" s="3" t="s">
        <v>14</v>
      </c>
      <c r="D31" s="3"/>
      <c r="E31" s="3"/>
      <c r="F31" s="13">
        <f>F32</f>
        <v>190.3</v>
      </c>
    </row>
    <row r="32" spans="1:6" ht="15.75">
      <c r="A32" s="14" t="s">
        <v>26</v>
      </c>
      <c r="B32" s="15" t="s">
        <v>30</v>
      </c>
      <c r="C32" s="3" t="s">
        <v>14</v>
      </c>
      <c r="D32" s="3" t="s">
        <v>22</v>
      </c>
      <c r="E32" s="3" t="s">
        <v>17</v>
      </c>
      <c r="F32" s="13">
        <f>F33</f>
        <v>190.3</v>
      </c>
    </row>
    <row r="33" spans="1:6" ht="71.25" customHeight="1">
      <c r="A33" s="14" t="s">
        <v>31</v>
      </c>
      <c r="B33" s="15" t="s">
        <v>30</v>
      </c>
      <c r="C33" s="3" t="s">
        <v>14</v>
      </c>
      <c r="D33" s="3" t="s">
        <v>22</v>
      </c>
      <c r="E33" s="3" t="s">
        <v>32</v>
      </c>
      <c r="F33" s="13">
        <v>190.3</v>
      </c>
    </row>
    <row r="34" spans="1:6" ht="15.75">
      <c r="A34" s="14" t="s">
        <v>33</v>
      </c>
      <c r="B34" s="15" t="s">
        <v>30</v>
      </c>
      <c r="C34" s="3" t="s">
        <v>34</v>
      </c>
      <c r="D34" s="3"/>
      <c r="E34" s="3"/>
      <c r="F34" s="13">
        <f>F35</f>
        <v>7.2</v>
      </c>
    </row>
    <row r="35" spans="1:6" ht="15.75">
      <c r="A35" s="14" t="s">
        <v>26</v>
      </c>
      <c r="B35" s="15" t="s">
        <v>30</v>
      </c>
      <c r="C35" s="3" t="s">
        <v>34</v>
      </c>
      <c r="D35" s="3" t="s">
        <v>22</v>
      </c>
      <c r="E35" s="3" t="s">
        <v>17</v>
      </c>
      <c r="F35" s="13">
        <f>F36</f>
        <v>7.2</v>
      </c>
    </row>
    <row r="36" spans="1:6" ht="67.5" customHeight="1">
      <c r="A36" s="14" t="s">
        <v>31</v>
      </c>
      <c r="B36" s="15" t="s">
        <v>30</v>
      </c>
      <c r="C36" s="3" t="s">
        <v>34</v>
      </c>
      <c r="D36" s="3" t="s">
        <v>22</v>
      </c>
      <c r="E36" s="3" t="s">
        <v>32</v>
      </c>
      <c r="F36" s="13">
        <v>7.2</v>
      </c>
    </row>
    <row r="37" spans="1:6" ht="30" customHeight="1">
      <c r="A37" s="14" t="s">
        <v>39</v>
      </c>
      <c r="B37" s="15" t="s">
        <v>40</v>
      </c>
      <c r="C37" s="3"/>
      <c r="D37" s="3"/>
      <c r="E37" s="3"/>
      <c r="F37" s="13">
        <f>F38</f>
        <v>173.1</v>
      </c>
    </row>
    <row r="38" spans="1:6" ht="23.25" customHeight="1">
      <c r="A38" s="14" t="s">
        <v>33</v>
      </c>
      <c r="B38" s="15" t="s">
        <v>40</v>
      </c>
      <c r="C38" s="3" t="s">
        <v>34</v>
      </c>
      <c r="D38" s="3"/>
      <c r="E38" s="3"/>
      <c r="F38" s="13">
        <f>F39</f>
        <v>173.1</v>
      </c>
    </row>
    <row r="39" spans="1:6" ht="23.25" customHeight="1">
      <c r="A39" s="14" t="s">
        <v>26</v>
      </c>
      <c r="B39" s="15" t="s">
        <v>40</v>
      </c>
      <c r="C39" s="3" t="s">
        <v>34</v>
      </c>
      <c r="D39" s="3" t="s">
        <v>22</v>
      </c>
      <c r="E39" s="3" t="s">
        <v>17</v>
      </c>
      <c r="F39" s="13">
        <f>F40</f>
        <v>173.1</v>
      </c>
    </row>
    <row r="40" spans="1:6" ht="23.25" customHeight="1">
      <c r="A40" s="14" t="s">
        <v>37</v>
      </c>
      <c r="B40" s="15" t="s">
        <v>40</v>
      </c>
      <c r="C40" s="3" t="s">
        <v>34</v>
      </c>
      <c r="D40" s="3" t="s">
        <v>22</v>
      </c>
      <c r="E40" s="3" t="s">
        <v>38</v>
      </c>
      <c r="F40" s="13">
        <v>173.1</v>
      </c>
    </row>
    <row r="41" spans="1:6" ht="47.25">
      <c r="A41" s="14" t="s">
        <v>41</v>
      </c>
      <c r="B41" s="15" t="s">
        <v>42</v>
      </c>
      <c r="C41" s="3"/>
      <c r="D41" s="3"/>
      <c r="E41" s="3"/>
      <c r="F41" s="13">
        <f>F42+F45</f>
        <v>93.8</v>
      </c>
    </row>
    <row r="42" spans="1:6" ht="81.75" customHeight="1">
      <c r="A42" s="14" t="s">
        <v>25</v>
      </c>
      <c r="B42" s="15" t="s">
        <v>42</v>
      </c>
      <c r="C42" s="3" t="s">
        <v>28</v>
      </c>
      <c r="D42" s="3"/>
      <c r="E42" s="3"/>
      <c r="F42" s="13">
        <f>F43</f>
        <v>62.9</v>
      </c>
    </row>
    <row r="43" spans="1:6" ht="23.25" customHeight="1">
      <c r="A43" s="14" t="s">
        <v>43</v>
      </c>
      <c r="B43" s="15" t="s">
        <v>42</v>
      </c>
      <c r="C43" s="3" t="s">
        <v>28</v>
      </c>
      <c r="D43" s="3" t="s">
        <v>23</v>
      </c>
      <c r="E43" s="3" t="s">
        <v>17</v>
      </c>
      <c r="F43" s="13">
        <f>F44</f>
        <v>62.9</v>
      </c>
    </row>
    <row r="44" spans="1:6" ht="23.25" customHeight="1">
      <c r="A44" s="14" t="s">
        <v>44</v>
      </c>
      <c r="B44" s="15" t="s">
        <v>42</v>
      </c>
      <c r="C44" s="3" t="s">
        <v>28</v>
      </c>
      <c r="D44" s="3" t="s">
        <v>23</v>
      </c>
      <c r="E44" s="3" t="s">
        <v>6</v>
      </c>
      <c r="F44" s="13">
        <v>62.9</v>
      </c>
    </row>
    <row r="45" spans="1:6" ht="35.25" customHeight="1">
      <c r="A45" s="14" t="s">
        <v>75</v>
      </c>
      <c r="B45" s="15" t="s">
        <v>42</v>
      </c>
      <c r="C45" s="3" t="s">
        <v>14</v>
      </c>
      <c r="D45" s="3"/>
      <c r="E45" s="3"/>
      <c r="F45" s="13">
        <f>F46</f>
        <v>30.9</v>
      </c>
    </row>
    <row r="46" spans="1:6" ht="23.25" customHeight="1">
      <c r="A46" s="14" t="s">
        <v>43</v>
      </c>
      <c r="B46" s="15" t="s">
        <v>42</v>
      </c>
      <c r="C46" s="3" t="s">
        <v>14</v>
      </c>
      <c r="D46" s="3" t="s">
        <v>23</v>
      </c>
      <c r="E46" s="3" t="s">
        <v>17</v>
      </c>
      <c r="F46" s="13">
        <f>F47</f>
        <v>30.9</v>
      </c>
    </row>
    <row r="47" spans="1:6" ht="23.25" customHeight="1">
      <c r="A47" s="14" t="s">
        <v>44</v>
      </c>
      <c r="B47" s="15" t="s">
        <v>42</v>
      </c>
      <c r="C47" s="3" t="s">
        <v>14</v>
      </c>
      <c r="D47" s="3" t="s">
        <v>23</v>
      </c>
      <c r="E47" s="3" t="s">
        <v>6</v>
      </c>
      <c r="F47" s="13">
        <v>30.9</v>
      </c>
    </row>
    <row r="48" spans="1:6" ht="33" customHeight="1">
      <c r="A48" s="14" t="s">
        <v>35</v>
      </c>
      <c r="B48" s="15" t="s">
        <v>36</v>
      </c>
      <c r="C48" s="3"/>
      <c r="D48" s="3"/>
      <c r="E48" s="3"/>
      <c r="F48" s="13">
        <f>F49</f>
        <v>7</v>
      </c>
    </row>
    <row r="49" spans="1:6" ht="36.75" customHeight="1">
      <c r="A49" s="14" t="s">
        <v>75</v>
      </c>
      <c r="B49" s="15" t="s">
        <v>36</v>
      </c>
      <c r="C49" s="3" t="s">
        <v>14</v>
      </c>
      <c r="D49" s="3"/>
      <c r="E49" s="3"/>
      <c r="F49" s="13">
        <f>F50</f>
        <v>7</v>
      </c>
    </row>
    <row r="50" spans="1:6" ht="20.25" customHeight="1">
      <c r="A50" s="14" t="s">
        <v>26</v>
      </c>
      <c r="B50" s="15" t="s">
        <v>36</v>
      </c>
      <c r="C50" s="3" t="s">
        <v>14</v>
      </c>
      <c r="D50" s="3" t="s">
        <v>22</v>
      </c>
      <c r="E50" s="3" t="s">
        <v>17</v>
      </c>
      <c r="F50" s="13">
        <f>F51</f>
        <v>7</v>
      </c>
    </row>
    <row r="51" spans="1:6" ht="20.25" customHeight="1">
      <c r="A51" s="14" t="s">
        <v>37</v>
      </c>
      <c r="B51" s="15" t="s">
        <v>36</v>
      </c>
      <c r="C51" s="3" t="s">
        <v>14</v>
      </c>
      <c r="D51" s="3" t="s">
        <v>22</v>
      </c>
      <c r="E51" s="3" t="s">
        <v>38</v>
      </c>
      <c r="F51" s="13">
        <v>7</v>
      </c>
    </row>
    <row r="52" spans="1:6" ht="23.25" customHeight="1">
      <c r="A52" s="14" t="s">
        <v>50</v>
      </c>
      <c r="B52" s="15" t="s">
        <v>51</v>
      </c>
      <c r="C52" s="3"/>
      <c r="D52" s="3"/>
      <c r="E52" s="3"/>
      <c r="F52" s="13">
        <f>F53</f>
        <v>307.4</v>
      </c>
    </row>
    <row r="53" spans="1:6" ht="36.75" customHeight="1">
      <c r="A53" s="14" t="s">
        <v>75</v>
      </c>
      <c r="B53" s="15" t="s">
        <v>51</v>
      </c>
      <c r="C53" s="3" t="s">
        <v>14</v>
      </c>
      <c r="D53" s="3"/>
      <c r="E53" s="3"/>
      <c r="F53" s="13">
        <f>F54</f>
        <v>307.4</v>
      </c>
    </row>
    <row r="54" spans="1:6" ht="21.75" customHeight="1">
      <c r="A54" s="14" t="s">
        <v>7</v>
      </c>
      <c r="B54" s="15" t="s">
        <v>51</v>
      </c>
      <c r="C54" s="3" t="s">
        <v>14</v>
      </c>
      <c r="D54" s="3" t="s">
        <v>8</v>
      </c>
      <c r="E54" s="3" t="s">
        <v>17</v>
      </c>
      <c r="F54" s="13">
        <f>F55</f>
        <v>307.4</v>
      </c>
    </row>
    <row r="55" spans="1:6" ht="21" customHeight="1">
      <c r="A55" s="14" t="s">
        <v>9</v>
      </c>
      <c r="B55" s="15" t="s">
        <v>51</v>
      </c>
      <c r="C55" s="3" t="s">
        <v>14</v>
      </c>
      <c r="D55" s="3" t="s">
        <v>8</v>
      </c>
      <c r="E55" s="3" t="s">
        <v>6</v>
      </c>
      <c r="F55" s="13">
        <v>307.4</v>
      </c>
    </row>
    <row r="56" spans="1:6" ht="64.5" customHeight="1">
      <c r="A56" s="14" t="s">
        <v>45</v>
      </c>
      <c r="B56" s="15" t="s">
        <v>46</v>
      </c>
      <c r="C56" s="3"/>
      <c r="D56" s="3"/>
      <c r="E56" s="3"/>
      <c r="F56" s="13">
        <f>F57</f>
        <v>499.8</v>
      </c>
    </row>
    <row r="57" spans="1:6" ht="34.5" customHeight="1">
      <c r="A57" s="14" t="s">
        <v>75</v>
      </c>
      <c r="B57" s="15" t="s">
        <v>46</v>
      </c>
      <c r="C57" s="3" t="s">
        <v>14</v>
      </c>
      <c r="D57" s="3"/>
      <c r="E57" s="3"/>
      <c r="F57" s="13">
        <f>F58</f>
        <v>499.8</v>
      </c>
    </row>
    <row r="58" spans="1:6" ht="23.25" customHeight="1">
      <c r="A58" s="14" t="s">
        <v>47</v>
      </c>
      <c r="B58" s="15" t="s">
        <v>46</v>
      </c>
      <c r="C58" s="3" t="s">
        <v>14</v>
      </c>
      <c r="D58" s="3" t="s">
        <v>32</v>
      </c>
      <c r="E58" s="3" t="s">
        <v>17</v>
      </c>
      <c r="F58" s="13">
        <f>F59</f>
        <v>499.8</v>
      </c>
    </row>
    <row r="59" spans="1:6" ht="21" customHeight="1">
      <c r="A59" s="14" t="s">
        <v>48</v>
      </c>
      <c r="B59" s="15" t="s">
        <v>46</v>
      </c>
      <c r="C59" s="3" t="s">
        <v>14</v>
      </c>
      <c r="D59" s="3" t="s">
        <v>32</v>
      </c>
      <c r="E59" s="3" t="s">
        <v>49</v>
      </c>
      <c r="F59" s="13">
        <v>499.8</v>
      </c>
    </row>
    <row r="60" spans="1:6" ht="19.5" customHeight="1">
      <c r="A60" s="14" t="s">
        <v>52</v>
      </c>
      <c r="B60" s="15" t="s">
        <v>53</v>
      </c>
      <c r="C60" s="3"/>
      <c r="D60" s="3"/>
      <c r="E60" s="3"/>
      <c r="F60" s="13">
        <f>F61</f>
        <v>24</v>
      </c>
    </row>
    <row r="61" spans="1:6" ht="36.75" customHeight="1">
      <c r="A61" s="14" t="s">
        <v>75</v>
      </c>
      <c r="B61" s="15" t="s">
        <v>53</v>
      </c>
      <c r="C61" s="3" t="s">
        <v>14</v>
      </c>
      <c r="D61" s="3"/>
      <c r="E61" s="3"/>
      <c r="F61" s="13">
        <f>F62</f>
        <v>24</v>
      </c>
    </row>
    <row r="62" spans="1:6" ht="23.25" customHeight="1">
      <c r="A62" s="14" t="s">
        <v>7</v>
      </c>
      <c r="B62" s="15" t="s">
        <v>53</v>
      </c>
      <c r="C62" s="3" t="s">
        <v>14</v>
      </c>
      <c r="D62" s="3" t="s">
        <v>8</v>
      </c>
      <c r="E62" s="3" t="s">
        <v>17</v>
      </c>
      <c r="F62" s="13">
        <f>F63</f>
        <v>24</v>
      </c>
    </row>
    <row r="63" spans="1:6" ht="18.75" customHeight="1">
      <c r="A63" s="14" t="s">
        <v>9</v>
      </c>
      <c r="B63" s="15" t="s">
        <v>53</v>
      </c>
      <c r="C63" s="3" t="s">
        <v>14</v>
      </c>
      <c r="D63" s="3" t="s">
        <v>8</v>
      </c>
      <c r="E63" s="3" t="s">
        <v>6</v>
      </c>
      <c r="F63" s="13">
        <v>24</v>
      </c>
    </row>
    <row r="64" spans="1:6" ht="31.5">
      <c r="A64" s="14" t="s">
        <v>54</v>
      </c>
      <c r="B64" s="15" t="s">
        <v>55</v>
      </c>
      <c r="C64" s="3"/>
      <c r="D64" s="3"/>
      <c r="E64" s="3"/>
      <c r="F64" s="13">
        <f>F65</f>
        <v>50</v>
      </c>
    </row>
    <row r="65" spans="1:6" ht="36.75" customHeight="1">
      <c r="A65" s="14" t="s">
        <v>75</v>
      </c>
      <c r="B65" s="15" t="s">
        <v>55</v>
      </c>
      <c r="C65" s="3" t="s">
        <v>14</v>
      </c>
      <c r="D65" s="3"/>
      <c r="E65" s="3"/>
      <c r="F65" s="13">
        <f>F66</f>
        <v>50</v>
      </c>
    </row>
    <row r="66" spans="1:6" ht="23.25" customHeight="1">
      <c r="A66" s="14" t="s">
        <v>7</v>
      </c>
      <c r="B66" s="15" t="s">
        <v>55</v>
      </c>
      <c r="C66" s="3" t="s">
        <v>14</v>
      </c>
      <c r="D66" s="3" t="s">
        <v>8</v>
      </c>
      <c r="E66" s="3" t="s">
        <v>17</v>
      </c>
      <c r="F66" s="13">
        <f>F67</f>
        <v>50</v>
      </c>
    </row>
    <row r="67" spans="1:6" ht="23.25" customHeight="1">
      <c r="A67" s="26" t="s">
        <v>9</v>
      </c>
      <c r="B67" s="27" t="s">
        <v>55</v>
      </c>
      <c r="C67" s="28" t="s">
        <v>14</v>
      </c>
      <c r="D67" s="28" t="s">
        <v>8</v>
      </c>
      <c r="E67" s="28" t="s">
        <v>6</v>
      </c>
      <c r="F67" s="13">
        <v>50</v>
      </c>
    </row>
    <row r="68" spans="1:6" ht="23.25" customHeight="1">
      <c r="A68" s="14" t="s">
        <v>72</v>
      </c>
      <c r="B68" s="15" t="s">
        <v>71</v>
      </c>
      <c r="C68" s="3"/>
      <c r="D68" s="3"/>
      <c r="E68" s="3"/>
      <c r="F68" s="41">
        <f>F69</f>
        <v>4.1</v>
      </c>
    </row>
    <row r="69" spans="1:6" ht="30.75" customHeight="1">
      <c r="A69" s="14" t="s">
        <v>75</v>
      </c>
      <c r="B69" s="15" t="s">
        <v>71</v>
      </c>
      <c r="C69" s="3" t="s">
        <v>14</v>
      </c>
      <c r="D69" s="3"/>
      <c r="E69" s="3"/>
      <c r="F69" s="13">
        <f>F70</f>
        <v>4.1</v>
      </c>
    </row>
    <row r="70" spans="1:6" ht="23.25" customHeight="1">
      <c r="A70" s="14" t="s">
        <v>26</v>
      </c>
      <c r="B70" s="15" t="s">
        <v>71</v>
      </c>
      <c r="C70" s="3" t="s">
        <v>14</v>
      </c>
      <c r="D70" s="3" t="s">
        <v>22</v>
      </c>
      <c r="E70" s="3" t="s">
        <v>17</v>
      </c>
      <c r="F70" s="13">
        <f>F71</f>
        <v>4.1</v>
      </c>
    </row>
    <row r="71" spans="1:6" ht="23.25" customHeight="1" thickBot="1">
      <c r="A71" s="14" t="s">
        <v>37</v>
      </c>
      <c r="B71" s="15" t="s">
        <v>71</v>
      </c>
      <c r="C71" s="3" t="s">
        <v>14</v>
      </c>
      <c r="D71" s="3" t="s">
        <v>22</v>
      </c>
      <c r="E71" s="3" t="s">
        <v>38</v>
      </c>
      <c r="F71" s="13">
        <v>4.1</v>
      </c>
    </row>
    <row r="72" spans="1:7" ht="27.75" customHeight="1" thickBot="1">
      <c r="A72" s="16" t="s">
        <v>13</v>
      </c>
      <c r="B72" s="21"/>
      <c r="C72" s="17"/>
      <c r="D72" s="17"/>
      <c r="E72" s="17"/>
      <c r="F72" s="18">
        <f>F17+F22</f>
        <v>2094.6</v>
      </c>
      <c r="G72" s="5"/>
    </row>
    <row r="74" ht="15.75">
      <c r="F74" s="5"/>
    </row>
  </sheetData>
  <sheetProtection/>
  <mergeCells count="14">
    <mergeCell ref="A9:F9"/>
    <mergeCell ref="A10:F10"/>
    <mergeCell ref="B15:B16"/>
    <mergeCell ref="C15:C16"/>
    <mergeCell ref="E6:F6"/>
    <mergeCell ref="A7:F7"/>
    <mergeCell ref="A11:F11"/>
    <mergeCell ref="A12:F12"/>
    <mergeCell ref="F15:F16"/>
    <mergeCell ref="A15:A16"/>
    <mergeCell ref="D15:D16"/>
    <mergeCell ref="E15:E16"/>
    <mergeCell ref="A14:E14"/>
    <mergeCell ref="A8:F8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70"/>
  <sheetViews>
    <sheetView tabSelected="1" zoomScale="85" zoomScaleNormal="85" zoomScalePageLayoutView="0" workbookViewId="0" topLeftCell="A1">
      <selection activeCell="K53" sqref="K53"/>
    </sheetView>
  </sheetViews>
  <sheetFormatPr defaultColWidth="9.140625" defaultRowHeight="12.75"/>
  <cols>
    <col min="1" max="1" width="48.00390625" style="1" customWidth="1"/>
    <col min="2" max="2" width="18.421875" style="1" customWidth="1"/>
    <col min="3" max="3" width="6.421875" style="1" customWidth="1"/>
    <col min="4" max="5" width="7.8515625" style="1" customWidth="1"/>
    <col min="6" max="6" width="11.7109375" style="1" customWidth="1"/>
    <col min="7" max="7" width="11.140625" style="1" customWidth="1"/>
    <col min="8" max="16384" width="9.140625" style="1" customWidth="1"/>
  </cols>
  <sheetData>
    <row r="1" spans="1:7" ht="15.75">
      <c r="A1" s="10"/>
      <c r="B1" s="10"/>
      <c r="C1" s="10"/>
      <c r="D1" s="10"/>
      <c r="E1" s="11" t="s">
        <v>11</v>
      </c>
      <c r="F1" s="58" t="s">
        <v>66</v>
      </c>
      <c r="G1" s="58"/>
    </row>
    <row r="2" spans="1:10" s="7" customFormat="1" ht="15.75" customHeight="1">
      <c r="A2" s="8"/>
      <c r="B2" s="8"/>
      <c r="C2" s="8"/>
      <c r="D2" s="8"/>
      <c r="E2" s="8"/>
      <c r="F2" s="12"/>
      <c r="G2" s="8"/>
      <c r="H2" s="8"/>
      <c r="I2" s="8"/>
      <c r="J2" s="8"/>
    </row>
    <row r="3" spans="1:7" ht="16.5">
      <c r="A3" s="49" t="s">
        <v>73</v>
      </c>
      <c r="B3" s="49"/>
      <c r="C3" s="49"/>
      <c r="D3" s="49"/>
      <c r="E3" s="49"/>
      <c r="F3" s="49"/>
      <c r="G3" s="49"/>
    </row>
    <row r="4" spans="1:7" ht="16.5">
      <c r="A4" s="49" t="s">
        <v>63</v>
      </c>
      <c r="B4" s="49"/>
      <c r="C4" s="49"/>
      <c r="D4" s="49"/>
      <c r="E4" s="49"/>
      <c r="F4" s="49"/>
      <c r="G4" s="49"/>
    </row>
    <row r="5" spans="1:18" ht="16.5" customHeight="1">
      <c r="A5" s="57" t="s">
        <v>60</v>
      </c>
      <c r="B5" s="57"/>
      <c r="C5" s="57"/>
      <c r="D5" s="57"/>
      <c r="E5" s="57"/>
      <c r="F5" s="57"/>
      <c r="G5" s="57"/>
      <c r="K5" s="49"/>
      <c r="L5" s="49"/>
      <c r="M5" s="49"/>
      <c r="N5" s="49"/>
      <c r="O5" s="49"/>
      <c r="P5" s="49"/>
      <c r="Q5" s="49"/>
      <c r="R5" s="49"/>
    </row>
    <row r="6" spans="1:18" ht="16.5">
      <c r="A6" s="49" t="s">
        <v>16</v>
      </c>
      <c r="B6" s="49"/>
      <c r="C6" s="49"/>
      <c r="D6" s="49"/>
      <c r="E6" s="49"/>
      <c r="F6" s="49"/>
      <c r="G6" s="49"/>
      <c r="K6" s="49"/>
      <c r="L6" s="49"/>
      <c r="M6" s="49"/>
      <c r="N6" s="49"/>
      <c r="O6" s="49"/>
      <c r="P6" s="49"/>
      <c r="Q6" s="49"/>
      <c r="R6" s="49"/>
    </row>
    <row r="7" spans="1:18" ht="16.5">
      <c r="A7" s="49" t="s">
        <v>61</v>
      </c>
      <c r="B7" s="49"/>
      <c r="C7" s="49"/>
      <c r="D7" s="49"/>
      <c r="E7" s="49"/>
      <c r="F7" s="49"/>
      <c r="G7" s="49"/>
      <c r="K7" s="49"/>
      <c r="L7" s="49"/>
      <c r="M7" s="49"/>
      <c r="N7" s="49"/>
      <c r="O7" s="49"/>
      <c r="P7" s="49"/>
      <c r="Q7" s="49"/>
      <c r="R7" s="49"/>
    </row>
    <row r="8" spans="1:7" ht="16.5">
      <c r="A8" s="49" t="s">
        <v>68</v>
      </c>
      <c r="B8" s="49"/>
      <c r="C8" s="49"/>
      <c r="D8" s="49"/>
      <c r="E8" s="49"/>
      <c r="F8" s="49"/>
      <c r="G8" s="49"/>
    </row>
    <row r="10" spans="1:7" ht="16.5" thickBot="1">
      <c r="A10" s="56"/>
      <c r="B10" s="56"/>
      <c r="C10" s="56"/>
      <c r="D10" s="56"/>
      <c r="E10" s="56"/>
      <c r="G10" s="11" t="s">
        <v>0</v>
      </c>
    </row>
    <row r="11" spans="1:7" ht="15.75">
      <c r="A11" s="52" t="s">
        <v>1</v>
      </c>
      <c r="B11" s="54" t="s">
        <v>4</v>
      </c>
      <c r="C11" s="54" t="s">
        <v>5</v>
      </c>
      <c r="D11" s="54" t="s">
        <v>2</v>
      </c>
      <c r="E11" s="54" t="s">
        <v>3</v>
      </c>
      <c r="F11" s="59" t="s">
        <v>10</v>
      </c>
      <c r="G11" s="60"/>
    </row>
    <row r="12" spans="1:7" ht="16.5" customHeight="1" thickBot="1">
      <c r="A12" s="53"/>
      <c r="B12" s="55"/>
      <c r="C12" s="55"/>
      <c r="D12" s="55"/>
      <c r="E12" s="55"/>
      <c r="F12" s="39" t="s">
        <v>59</v>
      </c>
      <c r="G12" s="40" t="s">
        <v>67</v>
      </c>
    </row>
    <row r="13" spans="1:7" s="2" customFormat="1" ht="31.5">
      <c r="A13" s="29" t="s">
        <v>15</v>
      </c>
      <c r="B13" s="30" t="s">
        <v>56</v>
      </c>
      <c r="C13" s="31"/>
      <c r="D13" s="32"/>
      <c r="E13" s="32"/>
      <c r="F13" s="38">
        <f aca="true" t="shared" si="0" ref="F13:G16">F14</f>
        <v>97.5</v>
      </c>
      <c r="G13" s="37">
        <f t="shared" si="0"/>
        <v>95</v>
      </c>
    </row>
    <row r="14" spans="1:7" s="2" customFormat="1" ht="23.25" customHeight="1">
      <c r="A14" s="14" t="s">
        <v>58</v>
      </c>
      <c r="B14" s="15" t="s">
        <v>57</v>
      </c>
      <c r="C14" s="33"/>
      <c r="D14" s="3"/>
      <c r="E14" s="3"/>
      <c r="F14" s="35">
        <f t="shared" si="0"/>
        <v>97.5</v>
      </c>
      <c r="G14" s="13">
        <f t="shared" si="0"/>
        <v>95</v>
      </c>
    </row>
    <row r="15" spans="1:7" s="2" customFormat="1" ht="47.25" customHeight="1">
      <c r="A15" s="14" t="s">
        <v>75</v>
      </c>
      <c r="B15" s="15" t="s">
        <v>57</v>
      </c>
      <c r="C15" s="3" t="s">
        <v>14</v>
      </c>
      <c r="D15" s="3"/>
      <c r="E15" s="3"/>
      <c r="F15" s="35">
        <f t="shared" si="0"/>
        <v>97.5</v>
      </c>
      <c r="G15" s="13">
        <f t="shared" si="0"/>
        <v>95</v>
      </c>
    </row>
    <row r="16" spans="1:7" ht="26.25" customHeight="1">
      <c r="A16" s="14" t="s">
        <v>7</v>
      </c>
      <c r="B16" s="15" t="s">
        <v>57</v>
      </c>
      <c r="C16" s="3" t="s">
        <v>14</v>
      </c>
      <c r="D16" s="3" t="s">
        <v>8</v>
      </c>
      <c r="E16" s="3" t="s">
        <v>17</v>
      </c>
      <c r="F16" s="35">
        <f t="shared" si="0"/>
        <v>97.5</v>
      </c>
      <c r="G16" s="13">
        <f t="shared" si="0"/>
        <v>95</v>
      </c>
    </row>
    <row r="17" spans="1:7" ht="23.25" customHeight="1">
      <c r="A17" s="14" t="s">
        <v>9</v>
      </c>
      <c r="B17" s="15" t="s">
        <v>57</v>
      </c>
      <c r="C17" s="3" t="s">
        <v>14</v>
      </c>
      <c r="D17" s="3" t="s">
        <v>8</v>
      </c>
      <c r="E17" s="3" t="s">
        <v>6</v>
      </c>
      <c r="F17" s="46">
        <f>ROUND(100*97.5%,1)</f>
        <v>97.5</v>
      </c>
      <c r="G17" s="47">
        <f>ROUND(100*95%,1)</f>
        <v>95</v>
      </c>
    </row>
    <row r="18" spans="1:7" ht="23.25" customHeight="1">
      <c r="A18" s="24" t="s">
        <v>19</v>
      </c>
      <c r="B18" s="22" t="s">
        <v>20</v>
      </c>
      <c r="C18" s="23"/>
      <c r="D18" s="23"/>
      <c r="E18" s="23"/>
      <c r="F18" s="34">
        <f>F19+F23+F44+F33+F37+F52+F48+F56+F60+F64</f>
        <v>1984.8999999999999</v>
      </c>
      <c r="G18" s="25">
        <f>G19+G23+G44+G33+G37+G52+G48+G56+G60+G64</f>
        <v>1977.8999999999999</v>
      </c>
    </row>
    <row r="19" spans="1:7" ht="23.25" customHeight="1">
      <c r="A19" s="14" t="s">
        <v>21</v>
      </c>
      <c r="B19" s="15" t="s">
        <v>24</v>
      </c>
      <c r="C19" s="3"/>
      <c r="D19" s="3"/>
      <c r="E19" s="3"/>
      <c r="F19" s="35">
        <f aca="true" t="shared" si="1" ref="F19:G21">F20</f>
        <v>414</v>
      </c>
      <c r="G19" s="13">
        <f t="shared" si="1"/>
        <v>419.4</v>
      </c>
    </row>
    <row r="20" spans="1:7" ht="86.25" customHeight="1">
      <c r="A20" s="14" t="s">
        <v>25</v>
      </c>
      <c r="B20" s="15" t="s">
        <v>24</v>
      </c>
      <c r="C20" s="3" t="s">
        <v>28</v>
      </c>
      <c r="D20" s="3"/>
      <c r="E20" s="3"/>
      <c r="F20" s="35">
        <f t="shared" si="1"/>
        <v>414</v>
      </c>
      <c r="G20" s="13">
        <f t="shared" si="1"/>
        <v>419.4</v>
      </c>
    </row>
    <row r="21" spans="1:7" ht="23.25" customHeight="1">
      <c r="A21" s="14" t="s">
        <v>26</v>
      </c>
      <c r="B21" s="15" t="s">
        <v>24</v>
      </c>
      <c r="C21" s="3" t="s">
        <v>28</v>
      </c>
      <c r="D21" s="3" t="s">
        <v>22</v>
      </c>
      <c r="E21" s="3" t="s">
        <v>17</v>
      </c>
      <c r="F21" s="35">
        <f t="shared" si="1"/>
        <v>414</v>
      </c>
      <c r="G21" s="13">
        <f t="shared" si="1"/>
        <v>419.4</v>
      </c>
    </row>
    <row r="22" spans="1:7" ht="47.25">
      <c r="A22" s="14" t="s">
        <v>27</v>
      </c>
      <c r="B22" s="15" t="s">
        <v>24</v>
      </c>
      <c r="C22" s="3" t="s">
        <v>28</v>
      </c>
      <c r="D22" s="3" t="s">
        <v>22</v>
      </c>
      <c r="E22" s="3" t="s">
        <v>23</v>
      </c>
      <c r="F22" s="46">
        <f>ROUND(424.6*97.5%,1)</f>
        <v>414</v>
      </c>
      <c r="G22" s="47">
        <f>ROUND(441.5*95%,1)</f>
        <v>419.4</v>
      </c>
    </row>
    <row r="23" spans="1:7" ht="23.25" customHeight="1">
      <c r="A23" s="14" t="s">
        <v>29</v>
      </c>
      <c r="B23" s="15" t="s">
        <v>30</v>
      </c>
      <c r="C23" s="3"/>
      <c r="D23" s="3"/>
      <c r="E23" s="3"/>
      <c r="F23" s="35">
        <f>F24+F27+F30</f>
        <v>429.3</v>
      </c>
      <c r="G23" s="13">
        <f>G24+G27+G30</f>
        <v>431.40000000000003</v>
      </c>
    </row>
    <row r="24" spans="1:7" ht="84" customHeight="1">
      <c r="A24" s="14" t="s">
        <v>25</v>
      </c>
      <c r="B24" s="15" t="s">
        <v>30</v>
      </c>
      <c r="C24" s="3" t="s">
        <v>28</v>
      </c>
      <c r="D24" s="3"/>
      <c r="E24" s="3"/>
      <c r="F24" s="35">
        <f>F25</f>
        <v>232.8</v>
      </c>
      <c r="G24" s="13">
        <f>G25</f>
        <v>235.9</v>
      </c>
    </row>
    <row r="25" spans="1:7" ht="23.25" customHeight="1">
      <c r="A25" s="14" t="s">
        <v>26</v>
      </c>
      <c r="B25" s="15" t="s">
        <v>30</v>
      </c>
      <c r="C25" s="3" t="s">
        <v>28</v>
      </c>
      <c r="D25" s="3" t="s">
        <v>22</v>
      </c>
      <c r="E25" s="3" t="s">
        <v>17</v>
      </c>
      <c r="F25" s="35">
        <f>F26</f>
        <v>232.8</v>
      </c>
      <c r="G25" s="13">
        <f>G26</f>
        <v>235.9</v>
      </c>
    </row>
    <row r="26" spans="1:7" ht="78.75">
      <c r="A26" s="14" t="s">
        <v>31</v>
      </c>
      <c r="B26" s="15" t="s">
        <v>30</v>
      </c>
      <c r="C26" s="3" t="s">
        <v>28</v>
      </c>
      <c r="D26" s="3" t="s">
        <v>22</v>
      </c>
      <c r="E26" s="3" t="s">
        <v>32</v>
      </c>
      <c r="F26" s="46">
        <f>ROUND(238.8*97.5%,1)</f>
        <v>232.8</v>
      </c>
      <c r="G26" s="47">
        <f>ROUND(248.3*95%,1)</f>
        <v>235.9</v>
      </c>
    </row>
    <row r="27" spans="1:7" ht="48" customHeight="1">
      <c r="A27" s="14" t="s">
        <v>75</v>
      </c>
      <c r="B27" s="15" t="s">
        <v>30</v>
      </c>
      <c r="C27" s="3" t="s">
        <v>14</v>
      </c>
      <c r="D27" s="3"/>
      <c r="E27" s="3"/>
      <c r="F27" s="35">
        <f>F28</f>
        <v>189.5</v>
      </c>
      <c r="G27" s="13">
        <f>G28</f>
        <v>188.7</v>
      </c>
    </row>
    <row r="28" spans="1:7" ht="20.25" customHeight="1">
      <c r="A28" s="14" t="s">
        <v>26</v>
      </c>
      <c r="B28" s="15" t="s">
        <v>30</v>
      </c>
      <c r="C28" s="3" t="s">
        <v>14</v>
      </c>
      <c r="D28" s="3" t="s">
        <v>22</v>
      </c>
      <c r="E28" s="3" t="s">
        <v>17</v>
      </c>
      <c r="F28" s="35">
        <f>F29</f>
        <v>189.5</v>
      </c>
      <c r="G28" s="13">
        <f>G29</f>
        <v>188.7</v>
      </c>
    </row>
    <row r="29" spans="1:7" ht="78.75">
      <c r="A29" s="14" t="s">
        <v>31</v>
      </c>
      <c r="B29" s="15" t="s">
        <v>30</v>
      </c>
      <c r="C29" s="3" t="s">
        <v>14</v>
      </c>
      <c r="D29" s="3" t="s">
        <v>22</v>
      </c>
      <c r="E29" s="3" t="s">
        <v>32</v>
      </c>
      <c r="F29" s="46">
        <f>ROUND(194.4*97.5%,1)</f>
        <v>189.5</v>
      </c>
      <c r="G29" s="47">
        <f>ROUND(198.6*95%,1)</f>
        <v>188.7</v>
      </c>
    </row>
    <row r="30" spans="1:7" ht="15.75">
      <c r="A30" s="14" t="s">
        <v>33</v>
      </c>
      <c r="B30" s="15" t="s">
        <v>30</v>
      </c>
      <c r="C30" s="3" t="s">
        <v>34</v>
      </c>
      <c r="D30" s="3"/>
      <c r="E30" s="3"/>
      <c r="F30" s="35">
        <f>F31</f>
        <v>7</v>
      </c>
      <c r="G30" s="13">
        <f>G31</f>
        <v>6.8</v>
      </c>
    </row>
    <row r="31" spans="1:7" ht="15.75">
      <c r="A31" s="14" t="s">
        <v>26</v>
      </c>
      <c r="B31" s="15" t="s">
        <v>30</v>
      </c>
      <c r="C31" s="3" t="s">
        <v>34</v>
      </c>
      <c r="D31" s="3" t="s">
        <v>22</v>
      </c>
      <c r="E31" s="3" t="s">
        <v>17</v>
      </c>
      <c r="F31" s="35">
        <f>F32</f>
        <v>7</v>
      </c>
      <c r="G31" s="13">
        <f>G32</f>
        <v>6.8</v>
      </c>
    </row>
    <row r="32" spans="1:7" ht="78.75">
      <c r="A32" s="14" t="s">
        <v>31</v>
      </c>
      <c r="B32" s="15" t="s">
        <v>30</v>
      </c>
      <c r="C32" s="3" t="s">
        <v>34</v>
      </c>
      <c r="D32" s="3" t="s">
        <v>22</v>
      </c>
      <c r="E32" s="3" t="s">
        <v>32</v>
      </c>
      <c r="F32" s="46">
        <f>ROUND(7.2*97.5%,1)</f>
        <v>7</v>
      </c>
      <c r="G32" s="47">
        <f>ROUND(7.2*95%,1)</f>
        <v>6.8</v>
      </c>
    </row>
    <row r="33" spans="1:7" ht="30" customHeight="1">
      <c r="A33" s="14" t="s">
        <v>39</v>
      </c>
      <c r="B33" s="15" t="s">
        <v>40</v>
      </c>
      <c r="C33" s="3"/>
      <c r="D33" s="3"/>
      <c r="E33" s="3"/>
      <c r="F33" s="35">
        <f aca="true" t="shared" si="2" ref="F33:G35">F34</f>
        <v>168.8</v>
      </c>
      <c r="G33" s="13">
        <f t="shared" si="2"/>
        <v>164.5</v>
      </c>
    </row>
    <row r="34" spans="1:7" ht="23.25" customHeight="1">
      <c r="A34" s="14" t="s">
        <v>33</v>
      </c>
      <c r="B34" s="15" t="s">
        <v>40</v>
      </c>
      <c r="C34" s="3" t="s">
        <v>34</v>
      </c>
      <c r="D34" s="3"/>
      <c r="E34" s="3"/>
      <c r="F34" s="35">
        <f t="shared" si="2"/>
        <v>168.8</v>
      </c>
      <c r="G34" s="13">
        <f t="shared" si="2"/>
        <v>164.5</v>
      </c>
    </row>
    <row r="35" spans="1:7" ht="23.25" customHeight="1">
      <c r="A35" s="14" t="s">
        <v>26</v>
      </c>
      <c r="B35" s="15" t="s">
        <v>40</v>
      </c>
      <c r="C35" s="3" t="s">
        <v>34</v>
      </c>
      <c r="D35" s="3" t="s">
        <v>22</v>
      </c>
      <c r="E35" s="3" t="s">
        <v>17</v>
      </c>
      <c r="F35" s="35">
        <f t="shared" si="2"/>
        <v>168.8</v>
      </c>
      <c r="G35" s="13">
        <f t="shared" si="2"/>
        <v>164.5</v>
      </c>
    </row>
    <row r="36" spans="1:7" ht="23.25" customHeight="1">
      <c r="A36" s="14" t="s">
        <v>37</v>
      </c>
      <c r="B36" s="15" t="s">
        <v>40</v>
      </c>
      <c r="C36" s="3" t="s">
        <v>34</v>
      </c>
      <c r="D36" s="3" t="s">
        <v>22</v>
      </c>
      <c r="E36" s="3" t="s">
        <v>38</v>
      </c>
      <c r="F36" s="46">
        <f>ROUND(173.1*97.5%,1)</f>
        <v>168.8</v>
      </c>
      <c r="G36" s="47">
        <f>ROUND(173.1*95%,1)+0.1</f>
        <v>164.5</v>
      </c>
    </row>
    <row r="37" spans="1:7" ht="47.25">
      <c r="A37" s="14" t="s">
        <v>41</v>
      </c>
      <c r="B37" s="15" t="s">
        <v>42</v>
      </c>
      <c r="C37" s="3"/>
      <c r="D37" s="3"/>
      <c r="E37" s="3"/>
      <c r="F37" s="35">
        <f>F38+F41</f>
        <v>94</v>
      </c>
      <c r="G37" s="13">
        <f>G38+G41</f>
        <v>97.6</v>
      </c>
    </row>
    <row r="38" spans="1:7" ht="85.5" customHeight="1">
      <c r="A38" s="14" t="s">
        <v>25</v>
      </c>
      <c r="B38" s="15" t="s">
        <v>42</v>
      </c>
      <c r="C38" s="3" t="s">
        <v>28</v>
      </c>
      <c r="D38" s="3"/>
      <c r="E38" s="3"/>
      <c r="F38" s="35">
        <f>F39</f>
        <v>65.2</v>
      </c>
      <c r="G38" s="13">
        <f>G39</f>
        <v>67.6</v>
      </c>
    </row>
    <row r="39" spans="1:7" ht="23.25" customHeight="1">
      <c r="A39" s="14" t="s">
        <v>43</v>
      </c>
      <c r="B39" s="15" t="s">
        <v>42</v>
      </c>
      <c r="C39" s="3" t="s">
        <v>28</v>
      </c>
      <c r="D39" s="3" t="s">
        <v>23</v>
      </c>
      <c r="E39" s="3" t="s">
        <v>17</v>
      </c>
      <c r="F39" s="35">
        <f>F40</f>
        <v>65.2</v>
      </c>
      <c r="G39" s="13">
        <f>G40</f>
        <v>67.6</v>
      </c>
    </row>
    <row r="40" spans="1:7" ht="23.25" customHeight="1">
      <c r="A40" s="14" t="s">
        <v>44</v>
      </c>
      <c r="B40" s="15" t="s">
        <v>42</v>
      </c>
      <c r="C40" s="3" t="s">
        <v>28</v>
      </c>
      <c r="D40" s="3" t="s">
        <v>23</v>
      </c>
      <c r="E40" s="3" t="s">
        <v>6</v>
      </c>
      <c r="F40" s="46">
        <f>ROUND(65.2*100%,1)</f>
        <v>65.2</v>
      </c>
      <c r="G40" s="47">
        <f>ROUND(67.6*100%,1)</f>
        <v>67.6</v>
      </c>
    </row>
    <row r="41" spans="1:7" ht="47.25">
      <c r="A41" s="14" t="s">
        <v>75</v>
      </c>
      <c r="B41" s="15" t="s">
        <v>42</v>
      </c>
      <c r="C41" s="3" t="s">
        <v>14</v>
      </c>
      <c r="D41" s="3"/>
      <c r="E41" s="3"/>
      <c r="F41" s="35">
        <f>F42</f>
        <v>28.8</v>
      </c>
      <c r="G41" s="13">
        <f>G42</f>
        <v>30</v>
      </c>
    </row>
    <row r="42" spans="1:7" ht="23.25" customHeight="1">
      <c r="A42" s="14" t="s">
        <v>43</v>
      </c>
      <c r="B42" s="15" t="s">
        <v>42</v>
      </c>
      <c r="C42" s="3" t="s">
        <v>14</v>
      </c>
      <c r="D42" s="3" t="s">
        <v>23</v>
      </c>
      <c r="E42" s="3" t="s">
        <v>17</v>
      </c>
      <c r="F42" s="35">
        <f>F43</f>
        <v>28.8</v>
      </c>
      <c r="G42" s="13">
        <f>G43</f>
        <v>30</v>
      </c>
    </row>
    <row r="43" spans="1:7" ht="23.25" customHeight="1">
      <c r="A43" s="14" t="s">
        <v>44</v>
      </c>
      <c r="B43" s="15" t="s">
        <v>42</v>
      </c>
      <c r="C43" s="3" t="s">
        <v>14</v>
      </c>
      <c r="D43" s="3" t="s">
        <v>23</v>
      </c>
      <c r="E43" s="3" t="s">
        <v>6</v>
      </c>
      <c r="F43" s="46">
        <f>ROUND(28.8*100%,1)</f>
        <v>28.8</v>
      </c>
      <c r="G43" s="47">
        <f>ROUND(30*100%,1)</f>
        <v>30</v>
      </c>
    </row>
    <row r="44" spans="1:7" ht="33" customHeight="1">
      <c r="A44" s="14" t="s">
        <v>35</v>
      </c>
      <c r="B44" s="15" t="s">
        <v>36</v>
      </c>
      <c r="C44" s="3"/>
      <c r="D44" s="3"/>
      <c r="E44" s="3"/>
      <c r="F44" s="35">
        <f aca="true" t="shared" si="3" ref="F44:G46">F45</f>
        <v>7</v>
      </c>
      <c r="G44" s="13">
        <f t="shared" si="3"/>
        <v>7</v>
      </c>
    </row>
    <row r="45" spans="1:7" ht="47.25">
      <c r="A45" s="14" t="s">
        <v>75</v>
      </c>
      <c r="B45" s="15" t="s">
        <v>36</v>
      </c>
      <c r="C45" s="3" t="s">
        <v>14</v>
      </c>
      <c r="D45" s="3"/>
      <c r="E45" s="3"/>
      <c r="F45" s="35">
        <f t="shared" si="3"/>
        <v>7</v>
      </c>
      <c r="G45" s="13">
        <f t="shared" si="3"/>
        <v>7</v>
      </c>
    </row>
    <row r="46" spans="1:7" ht="20.25" customHeight="1">
      <c r="A46" s="14" t="s">
        <v>26</v>
      </c>
      <c r="B46" s="15" t="s">
        <v>36</v>
      </c>
      <c r="C46" s="3" t="s">
        <v>14</v>
      </c>
      <c r="D46" s="3" t="s">
        <v>22</v>
      </c>
      <c r="E46" s="3" t="s">
        <v>17</v>
      </c>
      <c r="F46" s="35">
        <f t="shared" si="3"/>
        <v>7</v>
      </c>
      <c r="G46" s="13">
        <f t="shared" si="3"/>
        <v>7</v>
      </c>
    </row>
    <row r="47" spans="1:7" ht="20.25" customHeight="1">
      <c r="A47" s="14" t="s">
        <v>37</v>
      </c>
      <c r="B47" s="15" t="s">
        <v>36</v>
      </c>
      <c r="C47" s="3" t="s">
        <v>14</v>
      </c>
      <c r="D47" s="3" t="s">
        <v>22</v>
      </c>
      <c r="E47" s="3" t="s">
        <v>38</v>
      </c>
      <c r="F47" s="46">
        <f>ROUND(7*100%,1)</f>
        <v>7</v>
      </c>
      <c r="G47" s="47">
        <f>ROUND(7*100%,1)</f>
        <v>7</v>
      </c>
    </row>
    <row r="48" spans="1:7" ht="23.25" customHeight="1">
      <c r="A48" s="14" t="s">
        <v>50</v>
      </c>
      <c r="B48" s="15" t="s">
        <v>51</v>
      </c>
      <c r="C48" s="3"/>
      <c r="D48" s="3"/>
      <c r="E48" s="3"/>
      <c r="F48" s="35">
        <f aca="true" t="shared" si="4" ref="F48:G50">F49</f>
        <v>308.3</v>
      </c>
      <c r="G48" s="13">
        <f t="shared" si="4"/>
        <v>309</v>
      </c>
    </row>
    <row r="49" spans="1:7" ht="47.25">
      <c r="A49" s="14" t="s">
        <v>75</v>
      </c>
      <c r="B49" s="15" t="s">
        <v>51</v>
      </c>
      <c r="C49" s="3" t="s">
        <v>14</v>
      </c>
      <c r="D49" s="3"/>
      <c r="E49" s="3"/>
      <c r="F49" s="35">
        <f t="shared" si="4"/>
        <v>308.3</v>
      </c>
      <c r="G49" s="13">
        <f t="shared" si="4"/>
        <v>309</v>
      </c>
    </row>
    <row r="50" spans="1:7" ht="23.25" customHeight="1">
      <c r="A50" s="14" t="s">
        <v>7</v>
      </c>
      <c r="B50" s="15" t="s">
        <v>51</v>
      </c>
      <c r="C50" s="3" t="s">
        <v>14</v>
      </c>
      <c r="D50" s="3" t="s">
        <v>8</v>
      </c>
      <c r="E50" s="3" t="s">
        <v>17</v>
      </c>
      <c r="F50" s="35">
        <f t="shared" si="4"/>
        <v>308.3</v>
      </c>
      <c r="G50" s="13">
        <f t="shared" si="4"/>
        <v>309</v>
      </c>
    </row>
    <row r="51" spans="1:7" ht="23.25" customHeight="1">
      <c r="A51" s="14" t="s">
        <v>9</v>
      </c>
      <c r="B51" s="15" t="s">
        <v>51</v>
      </c>
      <c r="C51" s="3" t="s">
        <v>14</v>
      </c>
      <c r="D51" s="3" t="s">
        <v>8</v>
      </c>
      <c r="E51" s="3" t="s">
        <v>6</v>
      </c>
      <c r="F51" s="46">
        <f>ROUND(316.2*97.5%,1)</f>
        <v>308.3</v>
      </c>
      <c r="G51" s="47">
        <f>ROUND(325.3*95%,1)</f>
        <v>309</v>
      </c>
    </row>
    <row r="52" spans="1:7" ht="66.75" customHeight="1">
      <c r="A52" s="14" t="s">
        <v>45</v>
      </c>
      <c r="B52" s="15" t="s">
        <v>46</v>
      </c>
      <c r="C52" s="3"/>
      <c r="D52" s="3"/>
      <c r="E52" s="3"/>
      <c r="F52" s="35">
        <f aca="true" t="shared" si="5" ref="F52:G54">F53</f>
        <v>487.3</v>
      </c>
      <c r="G52" s="13">
        <f t="shared" si="5"/>
        <v>474.8</v>
      </c>
    </row>
    <row r="53" spans="1:7" ht="47.25">
      <c r="A53" s="14" t="s">
        <v>75</v>
      </c>
      <c r="B53" s="15" t="s">
        <v>46</v>
      </c>
      <c r="C53" s="3" t="s">
        <v>14</v>
      </c>
      <c r="D53" s="3"/>
      <c r="E53" s="3"/>
      <c r="F53" s="35">
        <f t="shared" si="5"/>
        <v>487.3</v>
      </c>
      <c r="G53" s="13">
        <f t="shared" si="5"/>
        <v>474.8</v>
      </c>
    </row>
    <row r="54" spans="1:7" ht="23.25" customHeight="1">
      <c r="A54" s="14" t="s">
        <v>47</v>
      </c>
      <c r="B54" s="15" t="s">
        <v>46</v>
      </c>
      <c r="C54" s="3" t="s">
        <v>14</v>
      </c>
      <c r="D54" s="3" t="s">
        <v>32</v>
      </c>
      <c r="E54" s="3" t="s">
        <v>17</v>
      </c>
      <c r="F54" s="35">
        <f t="shared" si="5"/>
        <v>487.3</v>
      </c>
      <c r="G54" s="13">
        <f t="shared" si="5"/>
        <v>474.8</v>
      </c>
    </row>
    <row r="55" spans="1:7" ht="23.25" customHeight="1">
      <c r="A55" s="14" t="s">
        <v>48</v>
      </c>
      <c r="B55" s="15" t="s">
        <v>46</v>
      </c>
      <c r="C55" s="3" t="s">
        <v>14</v>
      </c>
      <c r="D55" s="3" t="s">
        <v>32</v>
      </c>
      <c r="E55" s="3" t="s">
        <v>49</v>
      </c>
      <c r="F55" s="46">
        <f>ROUND(499.8*97.5%,1)</f>
        <v>487.3</v>
      </c>
      <c r="G55" s="47">
        <f>ROUND(499.8*95%,1)</f>
        <v>474.8</v>
      </c>
    </row>
    <row r="56" spans="1:7" ht="23.25" customHeight="1">
      <c r="A56" s="14" t="s">
        <v>52</v>
      </c>
      <c r="B56" s="15" t="s">
        <v>53</v>
      </c>
      <c r="C56" s="3"/>
      <c r="D56" s="3"/>
      <c r="E56" s="3"/>
      <c r="F56" s="35">
        <f aca="true" t="shared" si="6" ref="F56:G58">F57</f>
        <v>23.4</v>
      </c>
      <c r="G56" s="13">
        <f t="shared" si="6"/>
        <v>22.8</v>
      </c>
    </row>
    <row r="57" spans="1:7" ht="47.25">
      <c r="A57" s="14" t="s">
        <v>75</v>
      </c>
      <c r="B57" s="15" t="s">
        <v>53</v>
      </c>
      <c r="C57" s="3" t="s">
        <v>14</v>
      </c>
      <c r="D57" s="3"/>
      <c r="E57" s="3"/>
      <c r="F57" s="35">
        <f t="shared" si="6"/>
        <v>23.4</v>
      </c>
      <c r="G57" s="13">
        <f t="shared" si="6"/>
        <v>22.8</v>
      </c>
    </row>
    <row r="58" spans="1:7" ht="23.25" customHeight="1">
      <c r="A58" s="14" t="s">
        <v>7</v>
      </c>
      <c r="B58" s="15" t="s">
        <v>53</v>
      </c>
      <c r="C58" s="3" t="s">
        <v>14</v>
      </c>
      <c r="D58" s="3" t="s">
        <v>8</v>
      </c>
      <c r="E58" s="3" t="s">
        <v>17</v>
      </c>
      <c r="F58" s="35">
        <f>F59</f>
        <v>23.4</v>
      </c>
      <c r="G58" s="13">
        <f t="shared" si="6"/>
        <v>22.8</v>
      </c>
    </row>
    <row r="59" spans="1:7" ht="23.25" customHeight="1">
      <c r="A59" s="14" t="s">
        <v>9</v>
      </c>
      <c r="B59" s="15" t="s">
        <v>53</v>
      </c>
      <c r="C59" s="3" t="s">
        <v>14</v>
      </c>
      <c r="D59" s="3" t="s">
        <v>8</v>
      </c>
      <c r="E59" s="3" t="s">
        <v>6</v>
      </c>
      <c r="F59" s="46">
        <f>ROUND(24*97.5%,1)</f>
        <v>23.4</v>
      </c>
      <c r="G59" s="47">
        <f>ROUND(24*95%,1)</f>
        <v>22.8</v>
      </c>
    </row>
    <row r="60" spans="1:7" ht="34.5" customHeight="1">
      <c r="A60" s="14" t="s">
        <v>54</v>
      </c>
      <c r="B60" s="15" t="s">
        <v>55</v>
      </c>
      <c r="C60" s="3"/>
      <c r="D60" s="3"/>
      <c r="E60" s="3"/>
      <c r="F60" s="35">
        <f aca="true" t="shared" si="7" ref="F60:G62">F61</f>
        <v>48.8</v>
      </c>
      <c r="G60" s="13">
        <f t="shared" si="7"/>
        <v>47.5</v>
      </c>
    </row>
    <row r="61" spans="1:7" ht="47.25">
      <c r="A61" s="14" t="s">
        <v>75</v>
      </c>
      <c r="B61" s="15" t="s">
        <v>55</v>
      </c>
      <c r="C61" s="3" t="s">
        <v>14</v>
      </c>
      <c r="D61" s="3"/>
      <c r="E61" s="3"/>
      <c r="F61" s="35">
        <f t="shared" si="7"/>
        <v>48.8</v>
      </c>
      <c r="G61" s="13">
        <f t="shared" si="7"/>
        <v>47.5</v>
      </c>
    </row>
    <row r="62" spans="1:7" ht="23.25" customHeight="1">
      <c r="A62" s="14" t="s">
        <v>7</v>
      </c>
      <c r="B62" s="15" t="s">
        <v>55</v>
      </c>
      <c r="C62" s="3" t="s">
        <v>14</v>
      </c>
      <c r="D62" s="3" t="s">
        <v>8</v>
      </c>
      <c r="E62" s="3" t="s">
        <v>17</v>
      </c>
      <c r="F62" s="35">
        <f t="shared" si="7"/>
        <v>48.8</v>
      </c>
      <c r="G62" s="13">
        <f t="shared" si="7"/>
        <v>47.5</v>
      </c>
    </row>
    <row r="63" spans="1:7" ht="23.25" customHeight="1">
      <c r="A63" s="14" t="s">
        <v>9</v>
      </c>
      <c r="B63" s="15" t="s">
        <v>55</v>
      </c>
      <c r="C63" s="3" t="s">
        <v>14</v>
      </c>
      <c r="D63" s="3" t="s">
        <v>8</v>
      </c>
      <c r="E63" s="3" t="s">
        <v>6</v>
      </c>
      <c r="F63" s="46">
        <f>ROUND(50*97.5%,1)</f>
        <v>48.8</v>
      </c>
      <c r="G63" s="47">
        <f>ROUND(50*95%,1)</f>
        <v>47.5</v>
      </c>
    </row>
    <row r="64" spans="1:7" ht="23.25" customHeight="1">
      <c r="A64" s="42" t="s">
        <v>72</v>
      </c>
      <c r="B64" s="43" t="s">
        <v>71</v>
      </c>
      <c r="C64" s="44"/>
      <c r="D64" s="44"/>
      <c r="E64" s="44"/>
      <c r="F64" s="45">
        <f aca="true" t="shared" si="8" ref="F64:G66">F65</f>
        <v>4</v>
      </c>
      <c r="G64" s="13">
        <f t="shared" si="8"/>
        <v>3.9</v>
      </c>
    </row>
    <row r="65" spans="1:7" ht="47.25">
      <c r="A65" s="14" t="s">
        <v>75</v>
      </c>
      <c r="B65" s="15" t="s">
        <v>71</v>
      </c>
      <c r="C65" s="3" t="s">
        <v>14</v>
      </c>
      <c r="D65" s="3"/>
      <c r="E65" s="3"/>
      <c r="F65" s="35">
        <f t="shared" si="8"/>
        <v>4</v>
      </c>
      <c r="G65" s="13">
        <f t="shared" si="8"/>
        <v>3.9</v>
      </c>
    </row>
    <row r="66" spans="1:7" ht="23.25" customHeight="1">
      <c r="A66" s="14" t="s">
        <v>26</v>
      </c>
      <c r="B66" s="15" t="s">
        <v>71</v>
      </c>
      <c r="C66" s="3" t="s">
        <v>14</v>
      </c>
      <c r="D66" s="3" t="s">
        <v>22</v>
      </c>
      <c r="E66" s="3" t="s">
        <v>17</v>
      </c>
      <c r="F66" s="35">
        <f t="shared" si="8"/>
        <v>4</v>
      </c>
      <c r="G66" s="13">
        <f t="shared" si="8"/>
        <v>3.9</v>
      </c>
    </row>
    <row r="67" spans="1:7" ht="23.25" customHeight="1" thickBot="1">
      <c r="A67" s="14" t="s">
        <v>37</v>
      </c>
      <c r="B67" s="15" t="s">
        <v>71</v>
      </c>
      <c r="C67" s="3" t="s">
        <v>14</v>
      </c>
      <c r="D67" s="3" t="s">
        <v>22</v>
      </c>
      <c r="E67" s="3" t="s">
        <v>38</v>
      </c>
      <c r="F67" s="46">
        <f>ROUND(4.1*97.5%,1)</f>
        <v>4</v>
      </c>
      <c r="G67" s="47">
        <f>ROUND(4.1*95%,1)</f>
        <v>3.9</v>
      </c>
    </row>
    <row r="68" spans="1:7" ht="27.75" customHeight="1" thickBot="1">
      <c r="A68" s="16" t="s">
        <v>13</v>
      </c>
      <c r="B68" s="21"/>
      <c r="C68" s="17"/>
      <c r="D68" s="17"/>
      <c r="E68" s="17"/>
      <c r="F68" s="36">
        <f>F13+F18</f>
        <v>2082.3999999999996</v>
      </c>
      <c r="G68" s="18">
        <f>G13+G18</f>
        <v>2072.8999999999996</v>
      </c>
    </row>
    <row r="70" ht="15.75">
      <c r="F70" s="5"/>
    </row>
  </sheetData>
  <sheetProtection/>
  <mergeCells count="17">
    <mergeCell ref="A4:G4"/>
    <mergeCell ref="A3:G3"/>
    <mergeCell ref="F1:G1"/>
    <mergeCell ref="F11:G11"/>
    <mergeCell ref="A10:E10"/>
    <mergeCell ref="A11:A12"/>
    <mergeCell ref="B11:B12"/>
    <mergeCell ref="C11:C12"/>
    <mergeCell ref="D11:D12"/>
    <mergeCell ref="E11:E12"/>
    <mergeCell ref="A6:G6"/>
    <mergeCell ref="A7:G7"/>
    <mergeCell ref="A8:G8"/>
    <mergeCell ref="K5:R5"/>
    <mergeCell ref="K6:R6"/>
    <mergeCell ref="K7:R7"/>
    <mergeCell ref="A5:G5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2017-10-25T06:51:36Z</cp:lastPrinted>
  <dcterms:created xsi:type="dcterms:W3CDTF">2011-11-01T06:15:33Z</dcterms:created>
  <dcterms:modified xsi:type="dcterms:W3CDTF">2017-11-20T05:58:11Z</dcterms:modified>
  <cp:category/>
  <cp:version/>
  <cp:contentType/>
  <cp:contentStatus/>
</cp:coreProperties>
</file>